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795"/>
  </bookViews>
  <sheets>
    <sheet name="0503117 Отчет об исп" sheetId="1" r:id="rId1"/>
  </sheets>
  <calcPr calcId="125725"/>
</workbook>
</file>

<file path=xl/calcChain.xml><?xml version="1.0" encoding="utf-8"?>
<calcChain xmlns="http://schemas.openxmlformats.org/spreadsheetml/2006/main">
  <c r="P12" i="1"/>
  <c r="S12"/>
  <c r="W12"/>
  <c r="P13"/>
  <c r="S13"/>
  <c r="W13"/>
  <c r="P14"/>
  <c r="S14"/>
  <c r="W14"/>
  <c r="S15"/>
  <c r="P16"/>
  <c r="S16"/>
  <c r="P17"/>
  <c r="S17"/>
  <c r="W17"/>
  <c r="P18"/>
  <c r="S18"/>
  <c r="W18"/>
  <c r="P19"/>
  <c r="S19"/>
  <c r="W19"/>
  <c r="P20"/>
  <c r="S20"/>
  <c r="W20"/>
  <c r="P21"/>
  <c r="S21"/>
  <c r="W21"/>
  <c r="P22"/>
  <c r="S22"/>
  <c r="W22"/>
  <c r="P23"/>
  <c r="S23"/>
  <c r="W23"/>
  <c r="P28"/>
  <c r="S28"/>
  <c r="W28"/>
  <c r="P29"/>
  <c r="S29"/>
  <c r="W29"/>
  <c r="P30"/>
  <c r="W30"/>
  <c r="P31"/>
  <c r="W31"/>
  <c r="P32"/>
  <c r="W32"/>
  <c r="P33"/>
  <c r="W33"/>
  <c r="P34"/>
  <c r="W34"/>
  <c r="P35"/>
  <c r="S35"/>
  <c r="W35"/>
  <c r="P36"/>
  <c r="W36"/>
  <c r="P37"/>
  <c r="W37"/>
  <c r="P38"/>
  <c r="W38"/>
  <c r="P39"/>
  <c r="W39"/>
  <c r="P40"/>
  <c r="W40"/>
  <c r="P41"/>
  <c r="W41"/>
  <c r="P42"/>
  <c r="W42"/>
  <c r="P43"/>
  <c r="W43"/>
  <c r="P44"/>
  <c r="W44"/>
  <c r="P45"/>
  <c r="W45"/>
  <c r="P46"/>
  <c r="W46"/>
  <c r="P47"/>
  <c r="S47"/>
  <c r="W47"/>
  <c r="P48"/>
  <c r="S48"/>
  <c r="P53"/>
  <c r="S53"/>
  <c r="P59"/>
  <c r="S59"/>
  <c r="P60"/>
  <c r="S60"/>
  <c r="P61"/>
  <c r="S61"/>
</calcChain>
</file>

<file path=xl/sharedStrings.xml><?xml version="1.0" encoding="utf-8"?>
<sst xmlns="http://schemas.openxmlformats.org/spreadsheetml/2006/main" count="250" uniqueCount="122">
  <si>
    <t>ОТЧЕТ ОБ ИСПОЛНЕНИИ БЮДЖЕТА</t>
  </si>
  <si>
    <t>КОДЫ</t>
  </si>
  <si>
    <t xml:space="preserve">Форма по ОКУД </t>
  </si>
  <si>
    <t>0503117</t>
  </si>
  <si>
    <t>на 1 апреля 2021 г.</t>
  </si>
  <si>
    <t xml:space="preserve">Дата </t>
  </si>
  <si>
    <t>Наименование финансового органа</t>
  </si>
  <si>
    <t>Муниципальное учреждение "Администрация Побединского сельского поселения"</t>
  </si>
  <si>
    <t xml:space="preserve">по ОКПО </t>
  </si>
  <si>
    <t xml:space="preserve">Глава по БК </t>
  </si>
  <si>
    <t>35088221</t>
  </si>
  <si>
    <t/>
  </si>
  <si>
    <t>Наименование публично-правового образования</t>
  </si>
  <si>
    <t>бюджет Побединского сельского поселения</t>
  </si>
  <si>
    <t xml:space="preserve">по ОКТМО </t>
  </si>
  <si>
    <t>96207837001</t>
  </si>
  <si>
    <t>Периодичность:</t>
  </si>
  <si>
    <t>месячная, квартальная, годовая</t>
  </si>
  <si>
    <t>Единица измерения:</t>
  </si>
  <si>
    <t>руб.</t>
  </si>
  <si>
    <t xml:space="preserve">по ОКЕИ 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</si>
  <si>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</si>
  <si>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</si>
  <si>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</si>
  <si>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</si>
  <si>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</si>
  <si>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</si>
  <si>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</si>
  <si>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</si>
  <si>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</si>
  <si>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</si>
  <si>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</si>
  <si>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</si>
  <si>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</si>
  <si>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</si>
  <si>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всего, в т.ч.</t>
  </si>
  <si>
    <t>010</t>
  </si>
  <si>
    <t>х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</si>
  <si>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</si>
  <si>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</si>
  <si>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</si>
  <si>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</si>
  <si>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</si>
  <si>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182 10102030 01 0000 110</t>
  </si>
  <si>
    <t>-</t>
  </si>
  <si>
    <t>Налог, взимаемый с налогоплательщиков, выбравших в качестве объекта налогообложения доходы</t>
  </si>
  <si>
    <t>182 10501011 01 0000 110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</si>
  <si>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</si>
  <si>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182 10501021 01 0000 110</t>
  </si>
  <si>
    <t>Единый сельскохозяйственный налог</t>
  </si>
  <si>
    <t>182 10503010 01 0000 110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</si>
  <si>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</si>
  <si>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182 10601030 10 0000 110</t>
  </si>
  <si>
    <t>Земельный налог с организаций, обладающих земельным участком, расположенным в границах сельских поселений</t>
  </si>
  <si>
    <t>182 10606033 10 0000 110</t>
  </si>
  <si>
    <t>Земельный налог с физических лиц, обладающих земельным участком, расположенным в границах сельских поселений</t>
  </si>
  <si>
    <t>182 10606043 10 0000 110</t>
  </si>
  <si>
    <t>Дотации бюджетам сельских поселений на выравнивание бюджетной обеспеченности из бюджета субъекта Российской Федерации</t>
  </si>
  <si>
    <t>564 20215001 10 0000 150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</si>
  <si>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</si>
  <si>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564 20235118 10 0000 150</t>
  </si>
  <si>
    <t>2. Расходы бюджета</t>
  </si>
  <si>
    <t>Код расхода по бюджетной классификации</t>
  </si>
  <si>
    <t>Расходы бюджета всего, в т.ч.</t>
  </si>
  <si>
    <t>200</t>
  </si>
  <si>
    <t>Фонд оплаты труда государственных (муниципальных) органов</t>
  </si>
  <si>
    <t>564 0104 0020000011 121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</si>
  <si>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</si>
  <si>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564 0104 0020000011 129</t>
  </si>
  <si>
    <t>Прочая закупка товаров, работ и услуг</t>
  </si>
  <si>
    <t>564 0104 0020000014 244</t>
  </si>
  <si>
    <t>Закупка энергетических ресурсов</t>
  </si>
  <si>
    <t>564 0104 0020000014 247</t>
  </si>
  <si>
    <t>Уплата налога на имущество организаций и земельного налога</t>
  </si>
  <si>
    <t>564 0104 0020000016 851</t>
  </si>
  <si>
    <t>Закупка товаров, работ, услуг в сфере информационно-коммуникационных технологий</t>
  </si>
  <si>
    <t>564 0104 0020000019 242</t>
  </si>
  <si>
    <t>564 0104 0020000019 244</t>
  </si>
  <si>
    <t>Уплата иных платежей</t>
  </si>
  <si>
    <t>564 0104 0020000019 853</t>
  </si>
  <si>
    <t>Резервные средства</t>
  </si>
  <si>
    <t>564 0111 0700005020 870</t>
  </si>
  <si>
    <t>564 0203 0010051181 121</t>
  </si>
  <si>
    <t>564 0203 0010051181 129</t>
  </si>
  <si>
    <t>564 0203 0010051184 247</t>
  </si>
  <si>
    <t>Иные выплаты персоналу государственных (муниципальных) органов, за исключением фонда оплаты труда</t>
  </si>
  <si>
    <t>564 0203 0010051189 122</t>
  </si>
  <si>
    <t>564 0203 0010051189 242</t>
  </si>
  <si>
    <t>564 0203 0010051189 244</t>
  </si>
  <si>
    <t>564 0310 2180002000 870</t>
  </si>
  <si>
    <t>564 0503 6000001000 247</t>
  </si>
  <si>
    <t>564 0503 6000005000 244</t>
  </si>
  <si>
    <t>Иные межбюджетные трансферты</t>
  </si>
  <si>
    <t>564 0801 5170008000 540</t>
  </si>
  <si>
    <t>Результат исполнения бюджета (дефицит\ профицит)</t>
  </si>
  <si>
    <t>450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</si>
  <si>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</si>
  <si>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</si>
  <si>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</si>
  <si>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</si>
  <si>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 xml:space="preserve">     в том числе:</t>
  </si>
  <si>
    <t>источники внутреннего финансирования бюджета, из них:</t>
  </si>
  <si>
    <t>520</t>
  </si>
  <si>
    <t>источники внешнего финансирования бюджета, из них:</t>
  </si>
  <si>
    <t>620</t>
  </si>
  <si>
    <t>Изменение остатков средств</t>
  </si>
  <si>
    <t>700</t>
  </si>
  <si>
    <t>01050000 00 0000 000</t>
  </si>
  <si>
    <t xml:space="preserve">     увеличение остатков средств</t>
  </si>
  <si>
    <t>710</t>
  </si>
  <si>
    <t>564 01050201 10 0000 510</t>
  </si>
  <si>
    <t xml:space="preserve">     уменьшение остатков средств</t>
  </si>
  <si>
    <t>720</t>
  </si>
  <si>
    <t>564 01050201 10 0000 610</t>
  </si>
  <si>
    <t>Исполнитель:</t>
  </si>
  <si>
    <t>Главный бухгалтер</t>
  </si>
  <si>
    <t>Хазбулатова М. М.</t>
  </si>
  <si>
    <t>(должность)</t>
  </si>
  <si>
    <t>(подпись)</t>
  </si>
  <si>
    <t>(расшифровка подписи)</t>
  </si>
  <si>
    <t xml:space="preserve">   26 июля 2021 г.   </t>
  </si>
  <si>
    <t>Форма 0503117 с.1</t>
  </si>
</sst>
</file>

<file path=xl/styles.xml><?xml version="1.0" encoding="utf-8"?>
<styleSheet xmlns="http://schemas.openxmlformats.org/spreadsheetml/2006/main">
  <fonts count="7">
    <font>
      <sz val="10"/>
      <color indexed="64"/>
      <name val="Arial"/>
      <charset val="1"/>
    </font>
    <font>
      <b/>
      <sz val="9"/>
      <color indexed="8"/>
      <name val="Tahoma"/>
      <charset val="1"/>
    </font>
    <font>
      <sz val="8"/>
      <color indexed="8"/>
      <name val="Tahoma"/>
      <charset val="1"/>
    </font>
    <font>
      <i/>
      <sz val="8"/>
      <color indexed="8"/>
      <name val="Tahoma"/>
      <charset val="1"/>
    </font>
    <font>
      <b/>
      <sz val="8"/>
      <color indexed="8"/>
      <name val="Tahoma"/>
      <charset val="1"/>
    </font>
    <font>
      <sz val="7"/>
      <color indexed="8"/>
      <name val="Tahoma"/>
      <charset val="1"/>
    </font>
    <font>
      <u/>
      <sz val="8"/>
      <color indexed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NumberFormat="1"/>
    <xf numFmtId="0" fontId="1" fillId="2" borderId="0" xfId="0" applyNumberFormat="1" applyFont="1" applyFill="1" applyAlignment="1">
      <alignment horizont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right" wrapText="1"/>
    </xf>
    <xf numFmtId="0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3" fillId="2" borderId="5" xfId="0" applyNumberFormat="1" applyFont="1" applyFill="1" applyBorder="1" applyAlignment="1">
      <alignment horizontal="left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2" fillId="2" borderId="15" xfId="0" applyNumberFormat="1" applyFont="1" applyFill="1" applyBorder="1" applyAlignment="1">
      <alignment horizontal="left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4" fontId="2" fillId="2" borderId="17" xfId="0" applyNumberFormat="1" applyFont="1" applyFill="1" applyBorder="1" applyAlignment="1">
      <alignment horizontal="right" vertical="center" wrapText="1"/>
    </xf>
    <xf numFmtId="0" fontId="2" fillId="2" borderId="16" xfId="0" applyNumberFormat="1" applyFont="1" applyFill="1" applyBorder="1" applyAlignment="1">
      <alignment horizontal="right" vertical="center" wrapText="1"/>
    </xf>
    <xf numFmtId="0" fontId="2" fillId="2" borderId="17" xfId="0" applyNumberFormat="1" applyFont="1" applyFill="1" applyBorder="1" applyAlignment="1">
      <alignment horizontal="right" vertical="center" wrapText="1"/>
    </xf>
    <xf numFmtId="0" fontId="4" fillId="2" borderId="18" xfId="0" applyNumberFormat="1" applyFont="1" applyFill="1" applyBorder="1" applyAlignment="1">
      <alignment horizont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20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righ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right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right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2" fillId="2" borderId="28" xfId="0" applyNumberFormat="1" applyFont="1" applyFill="1" applyBorder="1" applyAlignment="1">
      <alignment horizontal="right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right" vertical="center" wrapText="1"/>
    </xf>
    <xf numFmtId="0" fontId="2" fillId="2" borderId="27" xfId="0" applyNumberFormat="1" applyFont="1" applyFill="1" applyBorder="1" applyAlignment="1">
      <alignment horizontal="right" vertical="center" wrapText="1"/>
    </xf>
    <xf numFmtId="0" fontId="2" fillId="2" borderId="30" xfId="0" applyNumberFormat="1" applyFont="1" applyFill="1" applyBorder="1" applyAlignment="1">
      <alignment horizontal="right" vertical="center" wrapText="1"/>
    </xf>
    <xf numFmtId="0" fontId="2" fillId="2" borderId="31" xfId="0" applyNumberFormat="1" applyFont="1" applyFill="1" applyBorder="1" applyAlignment="1">
      <alignment horizontal="right" vertical="center" wrapText="1"/>
    </xf>
    <xf numFmtId="4" fontId="2" fillId="2" borderId="30" xfId="0" applyNumberFormat="1" applyFont="1" applyFill="1" applyBorder="1" applyAlignment="1">
      <alignment horizontal="right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wrapText="1"/>
    </xf>
    <xf numFmtId="0" fontId="6" fillId="2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X68"/>
  <sheetViews>
    <sheetView tabSelected="1" topLeftCell="A40" workbookViewId="0">
      <selection sqref="A1:W1"/>
    </sheetView>
  </sheetViews>
  <sheetFormatPr defaultRowHeight="12.75"/>
  <cols>
    <col min="1" max="1" width="13.7109375" style="1" customWidth="1"/>
    <col min="2" max="3" width="1.7109375" style="1" customWidth="1"/>
    <col min="4" max="4" width="0.140625" style="1" customWidth="1"/>
    <col min="5" max="5" width="13.7109375" style="1" customWidth="1"/>
    <col min="6" max="6" width="9.7109375" style="1" customWidth="1"/>
    <col min="7" max="7" width="4.7109375" style="1" customWidth="1"/>
    <col min="8" max="8" width="1.7109375" style="1" customWidth="1"/>
    <col min="9" max="9" width="2.7109375" style="1" customWidth="1"/>
    <col min="10" max="10" width="1.7109375" style="1" customWidth="1"/>
    <col min="11" max="11" width="13.7109375" style="1" customWidth="1"/>
    <col min="12" max="13" width="3.7109375" style="1" customWidth="1"/>
    <col min="14" max="14" width="2.7109375" style="1" customWidth="1"/>
    <col min="15" max="15" width="21.7109375" style="1" customWidth="1"/>
    <col min="16" max="17" width="2.7109375" style="1" customWidth="1"/>
    <col min="18" max="18" width="12.7109375" style="1" customWidth="1"/>
    <col min="19" max="19" width="7.7109375" style="1" customWidth="1"/>
    <col min="20" max="20" width="3.7109375" style="1" customWidth="1"/>
    <col min="21" max="21" width="1.7109375" style="1" customWidth="1"/>
    <col min="22" max="23" width="4.7109375" style="1" customWidth="1"/>
    <col min="24" max="24" width="12.7109375" style="1" customWidth="1"/>
  </cols>
  <sheetData>
    <row r="1" spans="1:24" s="1" customFormat="1" ht="14.1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 t="s">
        <v>1</v>
      </c>
    </row>
    <row r="2" spans="1:24" s="1" customFormat="1" ht="14.1" customHeight="1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 t="s">
        <v>3</v>
      </c>
    </row>
    <row r="3" spans="1:24" s="1" customFormat="1" ht="14.1" customHeight="1">
      <c r="A3" s="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4" t="s">
        <v>5</v>
      </c>
      <c r="W3" s="4"/>
      <c r="X3" s="6">
        <v>44287</v>
      </c>
    </row>
    <row r="4" spans="1:24" s="1" customFormat="1" ht="14.1" customHeight="1">
      <c r="A4" s="7" t="s">
        <v>6</v>
      </c>
      <c r="B4" s="7"/>
      <c r="C4" s="7"/>
      <c r="D4" s="7"/>
      <c r="E4" s="7"/>
      <c r="F4" s="8" t="s">
        <v>7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4" t="s">
        <v>8</v>
      </c>
      <c r="V4" s="4"/>
      <c r="W4" s="4"/>
      <c r="X4" s="9" t="s">
        <v>10</v>
      </c>
    </row>
    <row r="5" spans="1:24" s="1" customFormat="1" ht="14.1" customHeight="1">
      <c r="A5" s="7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4" t="s">
        <v>9</v>
      </c>
      <c r="V5" s="4"/>
      <c r="W5" s="4"/>
      <c r="X5" s="9" t="s">
        <v>11</v>
      </c>
    </row>
    <row r="6" spans="1:24" s="1" customFormat="1" ht="14.1" customHeight="1">
      <c r="A6" s="7" t="s">
        <v>12</v>
      </c>
      <c r="B6" s="7"/>
      <c r="C6" s="7"/>
      <c r="D6" s="7"/>
      <c r="E6" s="7"/>
      <c r="F6" s="7"/>
      <c r="G6" s="8" t="s">
        <v>13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4" t="s">
        <v>14</v>
      </c>
      <c r="V6" s="4"/>
      <c r="W6" s="4"/>
      <c r="X6" s="9" t="s">
        <v>15</v>
      </c>
    </row>
    <row r="7" spans="1:24" s="1" customFormat="1" ht="14.1" customHeight="1">
      <c r="A7" s="10" t="s">
        <v>16</v>
      </c>
      <c r="B7" s="7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9" t="s">
        <v>11</v>
      </c>
    </row>
    <row r="8" spans="1:24" s="1" customFormat="1" ht="14.1" customHeight="1">
      <c r="A8" s="7" t="s">
        <v>18</v>
      </c>
      <c r="B8" s="7"/>
      <c r="C8" s="7"/>
      <c r="D8" s="7"/>
      <c r="E8" s="7" t="s">
        <v>19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4" t="s">
        <v>20</v>
      </c>
      <c r="U8" s="4"/>
      <c r="V8" s="4"/>
      <c r="W8" s="4"/>
      <c r="X8" s="11" t="s">
        <v>21</v>
      </c>
    </row>
    <row r="9" spans="1:24" s="1" customFormat="1" ht="14.1" customHeight="1">
      <c r="A9" s="12" t="s">
        <v>22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s="1" customFormat="1" ht="35.1" customHeight="1">
      <c r="A10" s="13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 t="s">
        <v>24</v>
      </c>
      <c r="M10" s="13"/>
      <c r="N10" s="13" t="s">
        <v>25</v>
      </c>
      <c r="O10" s="13"/>
      <c r="P10" s="14" t="s">
        <v>26</v>
      </c>
      <c r="Q10" s="14"/>
      <c r="R10" s="14"/>
      <c r="S10" s="14" t="s">
        <v>27</v>
      </c>
      <c r="T10" s="14"/>
      <c r="U10" s="14"/>
      <c r="V10" s="14"/>
      <c r="W10" s="15" t="s">
        <v>28</v>
      </c>
      <c r="X10" s="15"/>
    </row>
    <row r="11" spans="1:24" s="1" customFormat="1" ht="12.95" customHeight="1">
      <c r="A11" s="16" t="s">
        <v>29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 t="s">
        <v>30</v>
      </c>
      <c r="M11" s="16"/>
      <c r="N11" s="16" t="s">
        <v>31</v>
      </c>
      <c r="O11" s="16"/>
      <c r="P11" s="17" t="s">
        <v>32</v>
      </c>
      <c r="Q11" s="17"/>
      <c r="R11" s="17"/>
      <c r="S11" s="17" t="s">
        <v>33</v>
      </c>
      <c r="T11" s="17"/>
      <c r="U11" s="17"/>
      <c r="V11" s="17"/>
      <c r="W11" s="18" t="s">
        <v>34</v>
      </c>
      <c r="X11" s="18"/>
    </row>
    <row r="12" spans="1:24" s="1" customFormat="1" ht="14.1" customHeight="1">
      <c r="A12" s="19" t="s">
        <v>35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0" t="s">
        <v>36</v>
      </c>
      <c r="M12" s="20"/>
      <c r="N12" s="20" t="s">
        <v>37</v>
      </c>
      <c r="O12" s="20"/>
      <c r="P12" s="21">
        <f>10226348</f>
        <v>10226348</v>
      </c>
      <c r="Q12" s="21"/>
      <c r="R12" s="21"/>
      <c r="S12" s="21">
        <f>1379540.57</f>
        <v>1379540.57</v>
      </c>
      <c r="T12" s="21"/>
      <c r="U12" s="21"/>
      <c r="V12" s="21"/>
      <c r="W12" s="22">
        <f>8846807.43</f>
        <v>8846807.4299999997</v>
      </c>
      <c r="X12" s="22"/>
    </row>
    <row r="13" spans="1:24" s="1" customFormat="1" ht="45" customHeight="1">
      <c r="A13" s="23" t="s">
        <v>38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">
        <v>36</v>
      </c>
      <c r="M13" s="24"/>
      <c r="N13" s="24" t="s">
        <v>39</v>
      </c>
      <c r="O13" s="24"/>
      <c r="P13" s="25">
        <f>540000</f>
        <v>540000</v>
      </c>
      <c r="Q13" s="25"/>
      <c r="R13" s="25"/>
      <c r="S13" s="25">
        <f>81146.51</f>
        <v>81146.509999999995</v>
      </c>
      <c r="T13" s="25"/>
      <c r="U13" s="25"/>
      <c r="V13" s="25"/>
      <c r="W13" s="26">
        <f>458853.49</f>
        <v>458853.49</v>
      </c>
      <c r="X13" s="26"/>
    </row>
    <row r="14" spans="1:24" s="1" customFormat="1" ht="66" customHeight="1">
      <c r="A14" s="23" t="s">
        <v>40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4" t="s">
        <v>36</v>
      </c>
      <c r="M14" s="24"/>
      <c r="N14" s="24" t="s">
        <v>41</v>
      </c>
      <c r="O14" s="24"/>
      <c r="P14" s="25">
        <f>500</f>
        <v>500</v>
      </c>
      <c r="Q14" s="25"/>
      <c r="R14" s="25"/>
      <c r="S14" s="25">
        <f>2.14</f>
        <v>2.14</v>
      </c>
      <c r="T14" s="25"/>
      <c r="U14" s="25"/>
      <c r="V14" s="25"/>
      <c r="W14" s="26">
        <f>497.86</f>
        <v>497.86</v>
      </c>
      <c r="X14" s="26"/>
    </row>
    <row r="15" spans="1:24" s="1" customFormat="1" ht="24" customHeight="1">
      <c r="A15" s="23" t="s">
        <v>42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 t="s">
        <v>36</v>
      </c>
      <c r="M15" s="24"/>
      <c r="N15" s="24" t="s">
        <v>43</v>
      </c>
      <c r="O15" s="24"/>
      <c r="P15" s="27" t="s">
        <v>44</v>
      </c>
      <c r="Q15" s="27"/>
      <c r="R15" s="27"/>
      <c r="S15" s="25">
        <f>40.27</f>
        <v>40.270000000000003</v>
      </c>
      <c r="T15" s="25"/>
      <c r="U15" s="25"/>
      <c r="V15" s="25"/>
      <c r="W15" s="28" t="s">
        <v>44</v>
      </c>
      <c r="X15" s="28"/>
    </row>
    <row r="16" spans="1:24" s="1" customFormat="1" ht="24" customHeight="1">
      <c r="A16" s="23" t="s">
        <v>45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4" t="s">
        <v>36</v>
      </c>
      <c r="M16" s="24"/>
      <c r="N16" s="24" t="s">
        <v>46</v>
      </c>
      <c r="O16" s="24"/>
      <c r="P16" s="25">
        <f>5000</f>
        <v>5000</v>
      </c>
      <c r="Q16" s="25"/>
      <c r="R16" s="25"/>
      <c r="S16" s="25">
        <f>8347.89</f>
        <v>8347.89</v>
      </c>
      <c r="T16" s="25"/>
      <c r="U16" s="25"/>
      <c r="V16" s="25"/>
      <c r="W16" s="28" t="s">
        <v>44</v>
      </c>
      <c r="X16" s="28"/>
    </row>
    <row r="17" spans="1:24" s="1" customFormat="1" ht="33.950000000000003" customHeight="1">
      <c r="A17" s="23" t="s">
        <v>47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 t="s">
        <v>36</v>
      </c>
      <c r="M17" s="24"/>
      <c r="N17" s="24" t="s">
        <v>48</v>
      </c>
      <c r="O17" s="24"/>
      <c r="P17" s="25">
        <f>50000</f>
        <v>50000</v>
      </c>
      <c r="Q17" s="25"/>
      <c r="R17" s="25"/>
      <c r="S17" s="25">
        <f>142.5</f>
        <v>142.5</v>
      </c>
      <c r="T17" s="25"/>
      <c r="U17" s="25"/>
      <c r="V17" s="25"/>
      <c r="W17" s="26">
        <f>49857.5</f>
        <v>49857.5</v>
      </c>
      <c r="X17" s="26"/>
    </row>
    <row r="18" spans="1:24" s="1" customFormat="1" ht="14.1" customHeight="1">
      <c r="A18" s="23" t="s">
        <v>49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4" t="s">
        <v>36</v>
      </c>
      <c r="M18" s="24"/>
      <c r="N18" s="24" t="s">
        <v>50</v>
      </c>
      <c r="O18" s="24"/>
      <c r="P18" s="25">
        <f>10000</f>
        <v>10000</v>
      </c>
      <c r="Q18" s="25"/>
      <c r="R18" s="25"/>
      <c r="S18" s="25">
        <f>2751.3</f>
        <v>2751.3</v>
      </c>
      <c r="T18" s="25"/>
      <c r="U18" s="25"/>
      <c r="V18" s="25"/>
      <c r="W18" s="26">
        <f>7248.7</f>
        <v>7248.7</v>
      </c>
      <c r="X18" s="26"/>
    </row>
    <row r="19" spans="1:24" s="1" customFormat="1" ht="24" customHeight="1">
      <c r="A19" s="23" t="s">
        <v>51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 t="s">
        <v>36</v>
      </c>
      <c r="M19" s="24"/>
      <c r="N19" s="24" t="s">
        <v>52</v>
      </c>
      <c r="O19" s="24"/>
      <c r="P19" s="25">
        <f>558000</f>
        <v>558000</v>
      </c>
      <c r="Q19" s="25"/>
      <c r="R19" s="25"/>
      <c r="S19" s="25">
        <f>191217.52</f>
        <v>191217.52</v>
      </c>
      <c r="T19" s="25"/>
      <c r="U19" s="25"/>
      <c r="V19" s="25"/>
      <c r="W19" s="26">
        <f>366782.48</f>
        <v>366782.48</v>
      </c>
      <c r="X19" s="26"/>
    </row>
    <row r="20" spans="1:24" s="1" customFormat="1" ht="24" customHeight="1">
      <c r="A20" s="23" t="s">
        <v>53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4" t="s">
        <v>36</v>
      </c>
      <c r="M20" s="24"/>
      <c r="N20" s="24" t="s">
        <v>54</v>
      </c>
      <c r="O20" s="24"/>
      <c r="P20" s="25">
        <f>450000</f>
        <v>450000</v>
      </c>
      <c r="Q20" s="25"/>
      <c r="R20" s="25"/>
      <c r="S20" s="25">
        <f>17003.75</f>
        <v>17003.75</v>
      </c>
      <c r="T20" s="25"/>
      <c r="U20" s="25"/>
      <c r="V20" s="25"/>
      <c r="W20" s="26">
        <f>432996.25</f>
        <v>432996.25</v>
      </c>
      <c r="X20" s="26"/>
    </row>
    <row r="21" spans="1:24" s="1" customFormat="1" ht="24" customHeight="1">
      <c r="A21" s="23" t="s">
        <v>55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4" t="s">
        <v>36</v>
      </c>
      <c r="M21" s="24"/>
      <c r="N21" s="24" t="s">
        <v>56</v>
      </c>
      <c r="O21" s="24"/>
      <c r="P21" s="25">
        <f>535000</f>
        <v>535000</v>
      </c>
      <c r="Q21" s="25"/>
      <c r="R21" s="25"/>
      <c r="S21" s="25">
        <f>133877.69</f>
        <v>133877.69</v>
      </c>
      <c r="T21" s="25"/>
      <c r="U21" s="25"/>
      <c r="V21" s="25"/>
      <c r="W21" s="26">
        <f>401122.31</f>
        <v>401122.31</v>
      </c>
      <c r="X21" s="26"/>
    </row>
    <row r="22" spans="1:24" s="1" customFormat="1" ht="24" customHeight="1">
      <c r="A22" s="23" t="s">
        <v>57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4" t="s">
        <v>36</v>
      </c>
      <c r="M22" s="24"/>
      <c r="N22" s="24" t="s">
        <v>58</v>
      </c>
      <c r="O22" s="24"/>
      <c r="P22" s="25">
        <f>7833802</f>
        <v>7833802</v>
      </c>
      <c r="Q22" s="25"/>
      <c r="R22" s="25"/>
      <c r="S22" s="25">
        <f>884000</f>
        <v>884000</v>
      </c>
      <c r="T22" s="25"/>
      <c r="U22" s="25"/>
      <c r="V22" s="25"/>
      <c r="W22" s="26">
        <f>6949802</f>
        <v>6949802</v>
      </c>
      <c r="X22" s="26"/>
    </row>
    <row r="23" spans="1:24" s="1" customFormat="1" ht="24" customHeight="1">
      <c r="A23" s="23" t="s">
        <v>59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 t="s">
        <v>36</v>
      </c>
      <c r="M23" s="24"/>
      <c r="N23" s="24" t="s">
        <v>60</v>
      </c>
      <c r="O23" s="24"/>
      <c r="P23" s="25">
        <f>244046</f>
        <v>244046</v>
      </c>
      <c r="Q23" s="25"/>
      <c r="R23" s="25"/>
      <c r="S23" s="25">
        <f>61011</f>
        <v>61011</v>
      </c>
      <c r="T23" s="25"/>
      <c r="U23" s="25"/>
      <c r="V23" s="25"/>
      <c r="W23" s="26">
        <f>183035</f>
        <v>183035</v>
      </c>
      <c r="X23" s="26"/>
    </row>
    <row r="24" spans="1:24" s="1" customFormat="1" ht="14.1" customHeight="1">
      <c r="A24" s="29" t="s">
        <v>11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s="1" customFormat="1" ht="14.1" customHeight="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s="1" customFormat="1" ht="35.1" customHeight="1">
      <c r="A26" s="13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 t="s">
        <v>24</v>
      </c>
      <c r="M26" s="13"/>
      <c r="N26" s="13" t="s">
        <v>62</v>
      </c>
      <c r="O26" s="13"/>
      <c r="P26" s="14" t="s">
        <v>26</v>
      </c>
      <c r="Q26" s="14"/>
      <c r="R26" s="14"/>
      <c r="S26" s="14" t="s">
        <v>27</v>
      </c>
      <c r="T26" s="14"/>
      <c r="U26" s="14"/>
      <c r="V26" s="14"/>
      <c r="W26" s="15" t="s">
        <v>28</v>
      </c>
      <c r="X26" s="15"/>
    </row>
    <row r="27" spans="1:24" s="1" customFormat="1" ht="14.1" customHeight="1">
      <c r="A27" s="16" t="s">
        <v>29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 t="s">
        <v>30</v>
      </c>
      <c r="M27" s="16"/>
      <c r="N27" s="16" t="s">
        <v>31</v>
      </c>
      <c r="O27" s="16"/>
      <c r="P27" s="17" t="s">
        <v>32</v>
      </c>
      <c r="Q27" s="17"/>
      <c r="R27" s="17"/>
      <c r="S27" s="17" t="s">
        <v>33</v>
      </c>
      <c r="T27" s="17"/>
      <c r="U27" s="17"/>
      <c r="V27" s="17"/>
      <c r="W27" s="18" t="s">
        <v>34</v>
      </c>
      <c r="X27" s="18"/>
    </row>
    <row r="28" spans="1:24" s="1" customFormat="1" ht="14.1" customHeight="1">
      <c r="A28" s="19" t="s">
        <v>63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20" t="s">
        <v>64</v>
      </c>
      <c r="M28" s="20"/>
      <c r="N28" s="20" t="s">
        <v>37</v>
      </c>
      <c r="O28" s="20"/>
      <c r="P28" s="21">
        <f>10226348</f>
        <v>10226348</v>
      </c>
      <c r="Q28" s="21"/>
      <c r="R28" s="21"/>
      <c r="S28" s="21">
        <f>912650</f>
        <v>912650</v>
      </c>
      <c r="T28" s="21"/>
      <c r="U28" s="21"/>
      <c r="V28" s="21"/>
      <c r="W28" s="22">
        <f>9313698</f>
        <v>9313698</v>
      </c>
      <c r="X28" s="22"/>
    </row>
    <row r="29" spans="1:24" s="1" customFormat="1" ht="14.1" customHeight="1">
      <c r="A29" s="30" t="s">
        <v>65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 t="s">
        <v>64</v>
      </c>
      <c r="M29" s="31"/>
      <c r="N29" s="31" t="s">
        <v>66</v>
      </c>
      <c r="O29" s="31"/>
      <c r="P29" s="32">
        <f>3175346</f>
        <v>3175346</v>
      </c>
      <c r="Q29" s="32"/>
      <c r="R29" s="32"/>
      <c r="S29" s="32">
        <f>431650</f>
        <v>431650</v>
      </c>
      <c r="T29" s="32"/>
      <c r="U29" s="32"/>
      <c r="V29" s="32"/>
      <c r="W29" s="33">
        <f>2743696</f>
        <v>2743696</v>
      </c>
      <c r="X29" s="33"/>
    </row>
    <row r="30" spans="1:24" s="1" customFormat="1" ht="33.950000000000003" customHeight="1">
      <c r="A30" s="30" t="s">
        <v>67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 t="s">
        <v>64</v>
      </c>
      <c r="M30" s="31"/>
      <c r="N30" s="31" t="s">
        <v>68</v>
      </c>
      <c r="O30" s="31"/>
      <c r="P30" s="32">
        <f>958954</f>
        <v>958954</v>
      </c>
      <c r="Q30" s="32"/>
      <c r="R30" s="32"/>
      <c r="S30" s="34" t="s">
        <v>44</v>
      </c>
      <c r="T30" s="34"/>
      <c r="U30" s="34"/>
      <c r="V30" s="34"/>
      <c r="W30" s="33">
        <f>958954</f>
        <v>958954</v>
      </c>
      <c r="X30" s="33"/>
    </row>
    <row r="31" spans="1:24" s="1" customFormat="1" ht="14.1" customHeight="1">
      <c r="A31" s="30" t="s">
        <v>69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1" t="s">
        <v>64</v>
      </c>
      <c r="M31" s="31"/>
      <c r="N31" s="31" t="s">
        <v>70</v>
      </c>
      <c r="O31" s="31"/>
      <c r="P31" s="32">
        <f>25000</f>
        <v>25000</v>
      </c>
      <c r="Q31" s="32"/>
      <c r="R31" s="32"/>
      <c r="S31" s="34" t="s">
        <v>44</v>
      </c>
      <c r="T31" s="34"/>
      <c r="U31" s="34"/>
      <c r="V31" s="34"/>
      <c r="W31" s="33">
        <f>25000</f>
        <v>25000</v>
      </c>
      <c r="X31" s="33"/>
    </row>
    <row r="32" spans="1:24" s="1" customFormat="1" ht="14.1" customHeight="1">
      <c r="A32" s="30" t="s">
        <v>71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 t="s">
        <v>64</v>
      </c>
      <c r="M32" s="31"/>
      <c r="N32" s="31" t="s">
        <v>72</v>
      </c>
      <c r="O32" s="31"/>
      <c r="P32" s="32">
        <f>130000</f>
        <v>130000</v>
      </c>
      <c r="Q32" s="32"/>
      <c r="R32" s="32"/>
      <c r="S32" s="34" t="s">
        <v>44</v>
      </c>
      <c r="T32" s="34"/>
      <c r="U32" s="34"/>
      <c r="V32" s="34"/>
      <c r="W32" s="33">
        <f>130000</f>
        <v>130000</v>
      </c>
      <c r="X32" s="33"/>
    </row>
    <row r="33" spans="1:24" s="1" customFormat="1" ht="14.1" customHeight="1">
      <c r="A33" s="30" t="s">
        <v>73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1" t="s">
        <v>64</v>
      </c>
      <c r="M33" s="31"/>
      <c r="N33" s="31" t="s">
        <v>74</v>
      </c>
      <c r="O33" s="31"/>
      <c r="P33" s="32">
        <f>226457</f>
        <v>226457</v>
      </c>
      <c r="Q33" s="32"/>
      <c r="R33" s="32"/>
      <c r="S33" s="34" t="s">
        <v>44</v>
      </c>
      <c r="T33" s="34"/>
      <c r="U33" s="34"/>
      <c r="V33" s="34"/>
      <c r="W33" s="33">
        <f>226457</f>
        <v>226457</v>
      </c>
      <c r="X33" s="33"/>
    </row>
    <row r="34" spans="1:24" s="1" customFormat="1" ht="24" customHeight="1">
      <c r="A34" s="30" t="s">
        <v>75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1" t="s">
        <v>64</v>
      </c>
      <c r="M34" s="31"/>
      <c r="N34" s="31" t="s">
        <v>76</v>
      </c>
      <c r="O34" s="31"/>
      <c r="P34" s="32">
        <f>90000</f>
        <v>90000</v>
      </c>
      <c r="Q34" s="32"/>
      <c r="R34" s="32"/>
      <c r="S34" s="34" t="s">
        <v>44</v>
      </c>
      <c r="T34" s="34"/>
      <c r="U34" s="34"/>
      <c r="V34" s="34"/>
      <c r="W34" s="33">
        <f>90000</f>
        <v>90000</v>
      </c>
      <c r="X34" s="33"/>
    </row>
    <row r="35" spans="1:24" s="1" customFormat="1" ht="14.1" customHeight="1">
      <c r="A35" s="30" t="s">
        <v>69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1" t="s">
        <v>64</v>
      </c>
      <c r="M35" s="31"/>
      <c r="N35" s="31" t="s">
        <v>77</v>
      </c>
      <c r="O35" s="31"/>
      <c r="P35" s="32">
        <f>238845</f>
        <v>238845</v>
      </c>
      <c r="Q35" s="32"/>
      <c r="R35" s="32"/>
      <c r="S35" s="32">
        <f>15000</f>
        <v>15000</v>
      </c>
      <c r="T35" s="32"/>
      <c r="U35" s="32"/>
      <c r="V35" s="32"/>
      <c r="W35" s="33">
        <f>223845</f>
        <v>223845</v>
      </c>
      <c r="X35" s="33"/>
    </row>
    <row r="36" spans="1:24" s="1" customFormat="1" ht="14.1" customHeight="1">
      <c r="A36" s="30" t="s">
        <v>78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1" t="s">
        <v>64</v>
      </c>
      <c r="M36" s="31"/>
      <c r="N36" s="31" t="s">
        <v>79</v>
      </c>
      <c r="O36" s="31"/>
      <c r="P36" s="32">
        <f>5000</f>
        <v>5000</v>
      </c>
      <c r="Q36" s="32"/>
      <c r="R36" s="32"/>
      <c r="S36" s="34" t="s">
        <v>44</v>
      </c>
      <c r="T36" s="34"/>
      <c r="U36" s="34"/>
      <c r="V36" s="34"/>
      <c r="W36" s="33">
        <f>5000</f>
        <v>5000</v>
      </c>
      <c r="X36" s="33"/>
    </row>
    <row r="37" spans="1:24" s="1" customFormat="1" ht="14.1" customHeight="1">
      <c r="A37" s="30" t="s">
        <v>80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1" t="s">
        <v>64</v>
      </c>
      <c r="M37" s="31"/>
      <c r="N37" s="31" t="s">
        <v>81</v>
      </c>
      <c r="O37" s="31"/>
      <c r="P37" s="32">
        <f>1000</f>
        <v>1000</v>
      </c>
      <c r="Q37" s="32"/>
      <c r="R37" s="32"/>
      <c r="S37" s="34" t="s">
        <v>44</v>
      </c>
      <c r="T37" s="34"/>
      <c r="U37" s="34"/>
      <c r="V37" s="34"/>
      <c r="W37" s="33">
        <f>1000</f>
        <v>1000</v>
      </c>
      <c r="X37" s="33"/>
    </row>
    <row r="38" spans="1:24" s="1" customFormat="1" ht="14.1" customHeight="1">
      <c r="A38" s="30" t="s">
        <v>65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1" t="s">
        <v>64</v>
      </c>
      <c r="M38" s="31"/>
      <c r="N38" s="31" t="s">
        <v>82</v>
      </c>
      <c r="O38" s="31"/>
      <c r="P38" s="32">
        <f>154839</f>
        <v>154839</v>
      </c>
      <c r="Q38" s="32"/>
      <c r="R38" s="32"/>
      <c r="S38" s="34" t="s">
        <v>44</v>
      </c>
      <c r="T38" s="34"/>
      <c r="U38" s="34"/>
      <c r="V38" s="34"/>
      <c r="W38" s="33">
        <f>154839</f>
        <v>154839</v>
      </c>
      <c r="X38" s="33"/>
    </row>
    <row r="39" spans="1:24" s="1" customFormat="1" ht="33.950000000000003" customHeight="1">
      <c r="A39" s="30" t="s">
        <v>67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1" t="s">
        <v>64</v>
      </c>
      <c r="M39" s="31"/>
      <c r="N39" s="31" t="s">
        <v>83</v>
      </c>
      <c r="O39" s="31"/>
      <c r="P39" s="32">
        <f>46761</f>
        <v>46761</v>
      </c>
      <c r="Q39" s="32"/>
      <c r="R39" s="32"/>
      <c r="S39" s="34" t="s">
        <v>44</v>
      </c>
      <c r="T39" s="34"/>
      <c r="U39" s="34"/>
      <c r="V39" s="34"/>
      <c r="W39" s="33">
        <f>46761</f>
        <v>46761</v>
      </c>
      <c r="X39" s="33"/>
    </row>
    <row r="40" spans="1:24" s="1" customFormat="1" ht="14.1" customHeight="1">
      <c r="A40" s="30" t="s">
        <v>71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1" t="s">
        <v>64</v>
      </c>
      <c r="M40" s="31"/>
      <c r="N40" s="31" t="s">
        <v>84</v>
      </c>
      <c r="O40" s="31"/>
      <c r="P40" s="32">
        <f>14192</f>
        <v>14192</v>
      </c>
      <c r="Q40" s="32"/>
      <c r="R40" s="32"/>
      <c r="S40" s="34" t="s">
        <v>44</v>
      </c>
      <c r="T40" s="34"/>
      <c r="U40" s="34"/>
      <c r="V40" s="34"/>
      <c r="W40" s="33">
        <f>14192</f>
        <v>14192</v>
      </c>
      <c r="X40" s="33"/>
    </row>
    <row r="41" spans="1:24" s="1" customFormat="1" ht="24" customHeight="1">
      <c r="A41" s="30" t="s">
        <v>85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1" t="s">
        <v>64</v>
      </c>
      <c r="M41" s="31"/>
      <c r="N41" s="31" t="s">
        <v>86</v>
      </c>
      <c r="O41" s="31"/>
      <c r="P41" s="32">
        <f>4966</f>
        <v>4966</v>
      </c>
      <c r="Q41" s="32"/>
      <c r="R41" s="32"/>
      <c r="S41" s="34" t="s">
        <v>44</v>
      </c>
      <c r="T41" s="34"/>
      <c r="U41" s="34"/>
      <c r="V41" s="34"/>
      <c r="W41" s="33">
        <f>4966</f>
        <v>4966</v>
      </c>
      <c r="X41" s="33"/>
    </row>
    <row r="42" spans="1:24" s="1" customFormat="1" ht="24" customHeight="1">
      <c r="A42" s="30" t="s">
        <v>75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1" t="s">
        <v>64</v>
      </c>
      <c r="M42" s="31"/>
      <c r="N42" s="31" t="s">
        <v>87</v>
      </c>
      <c r="O42" s="31"/>
      <c r="P42" s="32">
        <f>12455</f>
        <v>12455</v>
      </c>
      <c r="Q42" s="32"/>
      <c r="R42" s="32"/>
      <c r="S42" s="34" t="s">
        <v>44</v>
      </c>
      <c r="T42" s="34"/>
      <c r="U42" s="34"/>
      <c r="V42" s="34"/>
      <c r="W42" s="33">
        <f>12455</f>
        <v>12455</v>
      </c>
      <c r="X42" s="33"/>
    </row>
    <row r="43" spans="1:24" s="1" customFormat="1" ht="14.1" customHeight="1">
      <c r="A43" s="30" t="s">
        <v>69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1" t="s">
        <v>64</v>
      </c>
      <c r="M43" s="31"/>
      <c r="N43" s="31" t="s">
        <v>88</v>
      </c>
      <c r="O43" s="31"/>
      <c r="P43" s="32">
        <f>10833</f>
        <v>10833</v>
      </c>
      <c r="Q43" s="32"/>
      <c r="R43" s="32"/>
      <c r="S43" s="34" t="s">
        <v>44</v>
      </c>
      <c r="T43" s="34"/>
      <c r="U43" s="34"/>
      <c r="V43" s="34"/>
      <c r="W43" s="33">
        <f>10833</f>
        <v>10833</v>
      </c>
      <c r="X43" s="33"/>
    </row>
    <row r="44" spans="1:24" s="1" customFormat="1" ht="14.1" customHeight="1">
      <c r="A44" s="30" t="s">
        <v>80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1" t="s">
        <v>64</v>
      </c>
      <c r="M44" s="31"/>
      <c r="N44" s="31" t="s">
        <v>89</v>
      </c>
      <c r="O44" s="31"/>
      <c r="P44" s="32">
        <f>5000</f>
        <v>5000</v>
      </c>
      <c r="Q44" s="32"/>
      <c r="R44" s="32"/>
      <c r="S44" s="34" t="s">
        <v>44</v>
      </c>
      <c r="T44" s="34"/>
      <c r="U44" s="34"/>
      <c r="V44" s="34"/>
      <c r="W44" s="33">
        <f>5000</f>
        <v>5000</v>
      </c>
      <c r="X44" s="33"/>
    </row>
    <row r="45" spans="1:24" s="1" customFormat="1" ht="14.1" customHeight="1">
      <c r="A45" s="30" t="s">
        <v>71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1" t="s">
        <v>64</v>
      </c>
      <c r="M45" s="31"/>
      <c r="N45" s="31" t="s">
        <v>90</v>
      </c>
      <c r="O45" s="31"/>
      <c r="P45" s="32">
        <f>1095000</f>
        <v>1095000</v>
      </c>
      <c r="Q45" s="32"/>
      <c r="R45" s="32"/>
      <c r="S45" s="34" t="s">
        <v>44</v>
      </c>
      <c r="T45" s="34"/>
      <c r="U45" s="34"/>
      <c r="V45" s="34"/>
      <c r="W45" s="33">
        <f>1095000</f>
        <v>1095000</v>
      </c>
      <c r="X45" s="33"/>
    </row>
    <row r="46" spans="1:24" s="1" customFormat="1" ht="14.1" customHeight="1">
      <c r="A46" s="30" t="s">
        <v>69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1" t="s">
        <v>64</v>
      </c>
      <c r="M46" s="31"/>
      <c r="N46" s="31" t="s">
        <v>91</v>
      </c>
      <c r="O46" s="31"/>
      <c r="P46" s="32">
        <f>886000</f>
        <v>886000</v>
      </c>
      <c r="Q46" s="32"/>
      <c r="R46" s="32"/>
      <c r="S46" s="34" t="s">
        <v>44</v>
      </c>
      <c r="T46" s="34"/>
      <c r="U46" s="34"/>
      <c r="V46" s="34"/>
      <c r="W46" s="33">
        <f>886000</f>
        <v>886000</v>
      </c>
      <c r="X46" s="33"/>
    </row>
    <row r="47" spans="1:24" s="1" customFormat="1" ht="14.1" customHeight="1">
      <c r="A47" s="30" t="s">
        <v>92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1" t="s">
        <v>64</v>
      </c>
      <c r="M47" s="31"/>
      <c r="N47" s="31" t="s">
        <v>93</v>
      </c>
      <c r="O47" s="31"/>
      <c r="P47" s="32">
        <f>3145700</f>
        <v>3145700</v>
      </c>
      <c r="Q47" s="32"/>
      <c r="R47" s="32"/>
      <c r="S47" s="32">
        <f>466000</f>
        <v>466000</v>
      </c>
      <c r="T47" s="32"/>
      <c r="U47" s="32"/>
      <c r="V47" s="32"/>
      <c r="W47" s="33">
        <f>2679700</f>
        <v>2679700</v>
      </c>
      <c r="X47" s="33"/>
    </row>
    <row r="48" spans="1:24" s="1" customFormat="1" ht="15" customHeight="1">
      <c r="A48" s="35" t="s">
        <v>94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6" t="s">
        <v>95</v>
      </c>
      <c r="M48" s="36"/>
      <c r="N48" s="36" t="s">
        <v>37</v>
      </c>
      <c r="O48" s="36"/>
      <c r="P48" s="37">
        <f>0</f>
        <v>0</v>
      </c>
      <c r="Q48" s="37"/>
      <c r="R48" s="37"/>
      <c r="S48" s="37">
        <f>466890.57</f>
        <v>466890.57</v>
      </c>
      <c r="T48" s="37"/>
      <c r="U48" s="37"/>
      <c r="V48" s="37"/>
      <c r="W48" s="38" t="s">
        <v>37</v>
      </c>
      <c r="X48" s="38"/>
    </row>
    <row r="49" spans="1:24" s="1" customFormat="1" ht="14.1" customHeight="1">
      <c r="A49" s="7" t="s">
        <v>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1" customFormat="1" ht="14.1" customHeight="1">
      <c r="A50" s="12" t="s">
        <v>96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s="1" customFormat="1" ht="45.95" customHeight="1">
      <c r="A51" s="13" t="s">
        <v>23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 t="s">
        <v>24</v>
      </c>
      <c r="M51" s="13"/>
      <c r="N51" s="13" t="s">
        <v>97</v>
      </c>
      <c r="O51" s="13"/>
      <c r="P51" s="14" t="s">
        <v>26</v>
      </c>
      <c r="Q51" s="14"/>
      <c r="R51" s="14"/>
      <c r="S51" s="14" t="s">
        <v>27</v>
      </c>
      <c r="T51" s="14"/>
      <c r="U51" s="14"/>
      <c r="V51" s="14"/>
      <c r="W51" s="15" t="s">
        <v>28</v>
      </c>
      <c r="X51" s="15"/>
    </row>
    <row r="52" spans="1:24" s="1" customFormat="1" ht="12.95" customHeight="1">
      <c r="A52" s="16" t="s">
        <v>29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 t="s">
        <v>30</v>
      </c>
      <c r="M52" s="16"/>
      <c r="N52" s="16" t="s">
        <v>31</v>
      </c>
      <c r="O52" s="16"/>
      <c r="P52" s="17" t="s">
        <v>32</v>
      </c>
      <c r="Q52" s="17"/>
      <c r="R52" s="17"/>
      <c r="S52" s="17" t="s">
        <v>33</v>
      </c>
      <c r="T52" s="17"/>
      <c r="U52" s="17"/>
      <c r="V52" s="17"/>
      <c r="W52" s="18" t="s">
        <v>34</v>
      </c>
      <c r="X52" s="18"/>
    </row>
    <row r="53" spans="1:24" s="1" customFormat="1" ht="14.1" customHeight="1">
      <c r="A53" s="19" t="s">
        <v>98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20" t="s">
        <v>99</v>
      </c>
      <c r="M53" s="20"/>
      <c r="N53" s="20" t="s">
        <v>37</v>
      </c>
      <c r="O53" s="20"/>
      <c r="P53" s="39">
        <f>0</f>
        <v>0</v>
      </c>
      <c r="Q53" s="39"/>
      <c r="R53" s="39"/>
      <c r="S53" s="21">
        <f>-466890.57</f>
        <v>-466890.57</v>
      </c>
      <c r="T53" s="21"/>
      <c r="U53" s="21"/>
      <c r="V53" s="21"/>
      <c r="W53" s="40" t="s">
        <v>37</v>
      </c>
      <c r="X53" s="40"/>
    </row>
    <row r="54" spans="1:24" s="1" customFormat="1" ht="14.1" customHeight="1">
      <c r="A54" s="41" t="s">
        <v>100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2" t="s">
        <v>11</v>
      </c>
      <c r="M54" s="42"/>
      <c r="N54" s="42" t="s">
        <v>11</v>
      </c>
      <c r="O54" s="42"/>
      <c r="P54" s="43" t="s">
        <v>11</v>
      </c>
      <c r="Q54" s="43"/>
      <c r="R54" s="43"/>
      <c r="S54" s="44" t="s">
        <v>11</v>
      </c>
      <c r="T54" s="44"/>
      <c r="U54" s="44"/>
      <c r="V54" s="44"/>
      <c r="W54" s="45" t="s">
        <v>11</v>
      </c>
      <c r="X54" s="45"/>
    </row>
    <row r="55" spans="1:24" s="1" customFormat="1" ht="14.1" customHeight="1">
      <c r="A55" s="23" t="s">
        <v>101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46" t="s">
        <v>102</v>
      </c>
      <c r="M55" s="46"/>
      <c r="N55" s="24" t="s">
        <v>37</v>
      </c>
      <c r="O55" s="24"/>
      <c r="P55" s="47" t="s">
        <v>44</v>
      </c>
      <c r="Q55" s="47"/>
      <c r="R55" s="47"/>
      <c r="S55" s="27" t="s">
        <v>44</v>
      </c>
      <c r="T55" s="27"/>
      <c r="U55" s="27"/>
      <c r="V55" s="27"/>
      <c r="W55" s="48" t="s">
        <v>44</v>
      </c>
      <c r="X55" s="48"/>
    </row>
    <row r="56" spans="1:24" s="1" customFormat="1" ht="14.1" customHeight="1">
      <c r="A56" s="30" t="s">
        <v>11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1" t="s">
        <v>102</v>
      </c>
      <c r="M56" s="31"/>
      <c r="N56" s="31" t="s">
        <v>11</v>
      </c>
      <c r="O56" s="31"/>
      <c r="P56" s="49" t="s">
        <v>44</v>
      </c>
      <c r="Q56" s="49"/>
      <c r="R56" s="49"/>
      <c r="S56" s="34" t="s">
        <v>44</v>
      </c>
      <c r="T56" s="34"/>
      <c r="U56" s="34"/>
      <c r="V56" s="34"/>
      <c r="W56" s="50" t="s">
        <v>44</v>
      </c>
      <c r="X56" s="50"/>
    </row>
    <row r="57" spans="1:24" s="1" customFormat="1" ht="14.1" customHeight="1">
      <c r="A57" s="30" t="s">
        <v>103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42" t="s">
        <v>104</v>
      </c>
      <c r="M57" s="42"/>
      <c r="N57" s="42" t="s">
        <v>37</v>
      </c>
      <c r="O57" s="42"/>
      <c r="P57" s="43" t="s">
        <v>44</v>
      </c>
      <c r="Q57" s="43"/>
      <c r="R57" s="43"/>
      <c r="S57" s="34" t="s">
        <v>44</v>
      </c>
      <c r="T57" s="34"/>
      <c r="U57" s="34"/>
      <c r="V57" s="34"/>
      <c r="W57" s="45" t="s">
        <v>44</v>
      </c>
      <c r="X57" s="45"/>
    </row>
    <row r="58" spans="1:24" s="1" customFormat="1" ht="14.1" customHeight="1">
      <c r="A58" s="30" t="s">
        <v>11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1" t="s">
        <v>104</v>
      </c>
      <c r="M58" s="31"/>
      <c r="N58" s="31" t="s">
        <v>11</v>
      </c>
      <c r="O58" s="31"/>
      <c r="P58" s="49" t="s">
        <v>44</v>
      </c>
      <c r="Q58" s="49"/>
      <c r="R58" s="49"/>
      <c r="S58" s="34" t="s">
        <v>44</v>
      </c>
      <c r="T58" s="34"/>
      <c r="U58" s="34"/>
      <c r="V58" s="34"/>
      <c r="W58" s="50" t="s">
        <v>44</v>
      </c>
      <c r="X58" s="50"/>
    </row>
    <row r="59" spans="1:24" s="1" customFormat="1" ht="14.1" customHeight="1">
      <c r="A59" s="30" t="s">
        <v>105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1" t="s">
        <v>106</v>
      </c>
      <c r="M59" s="31"/>
      <c r="N59" s="31" t="s">
        <v>107</v>
      </c>
      <c r="O59" s="31"/>
      <c r="P59" s="51">
        <f>0</f>
        <v>0</v>
      </c>
      <c r="Q59" s="51"/>
      <c r="R59" s="51"/>
      <c r="S59" s="32">
        <f>-466890.57</f>
        <v>-466890.57</v>
      </c>
      <c r="T59" s="32"/>
      <c r="U59" s="32"/>
      <c r="V59" s="32"/>
      <c r="W59" s="50" t="s">
        <v>44</v>
      </c>
      <c r="X59" s="50"/>
    </row>
    <row r="60" spans="1:24" s="1" customFormat="1" ht="14.1" customHeight="1">
      <c r="A60" s="30" t="s">
        <v>108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1" t="s">
        <v>109</v>
      </c>
      <c r="M60" s="31"/>
      <c r="N60" s="31" t="s">
        <v>110</v>
      </c>
      <c r="O60" s="31"/>
      <c r="P60" s="51">
        <f>-10226348</f>
        <v>-10226348</v>
      </c>
      <c r="Q60" s="51"/>
      <c r="R60" s="51"/>
      <c r="S60" s="32">
        <f>-1379540.57</f>
        <v>-1379540.57</v>
      </c>
      <c r="T60" s="32"/>
      <c r="U60" s="32"/>
      <c r="V60" s="32"/>
      <c r="W60" s="52" t="s">
        <v>37</v>
      </c>
      <c r="X60" s="52"/>
    </row>
    <row r="61" spans="1:24" s="1" customFormat="1" ht="14.1" customHeight="1">
      <c r="A61" s="30" t="s">
        <v>111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1" t="s">
        <v>112</v>
      </c>
      <c r="M61" s="31"/>
      <c r="N61" s="31" t="s">
        <v>113</v>
      </c>
      <c r="O61" s="31"/>
      <c r="P61" s="51">
        <f>10226348</f>
        <v>10226348</v>
      </c>
      <c r="Q61" s="51"/>
      <c r="R61" s="51"/>
      <c r="S61" s="32">
        <f>912650</f>
        <v>912650</v>
      </c>
      <c r="T61" s="32"/>
      <c r="U61" s="32"/>
      <c r="V61" s="32"/>
      <c r="W61" s="52" t="s">
        <v>37</v>
      </c>
      <c r="X61" s="52"/>
    </row>
    <row r="62" spans="1:24" s="1" customFormat="1" ht="14.1" customHeight="1">
      <c r="A62" s="54" t="s">
        <v>11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</row>
    <row r="63" spans="1:24" s="1" customFormat="1" ht="8.1" customHeight="1">
      <c r="A63" s="7" t="s">
        <v>11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s="1" customFormat="1" ht="14.1" customHeight="1">
      <c r="A64" s="7" t="s">
        <v>114</v>
      </c>
      <c r="B64" s="7"/>
      <c r="C64" s="53" t="s">
        <v>115</v>
      </c>
      <c r="D64" s="53"/>
      <c r="E64" s="53"/>
      <c r="F64" s="53"/>
      <c r="G64" s="53"/>
      <c r="H64" s="53"/>
      <c r="I64" s="53" t="s">
        <v>11</v>
      </c>
      <c r="J64" s="53"/>
      <c r="K64" s="53"/>
      <c r="L64" s="53"/>
      <c r="M64" s="53"/>
      <c r="N64" s="53" t="s">
        <v>116</v>
      </c>
      <c r="O64" s="53"/>
      <c r="P64" s="53"/>
      <c r="Q64" s="53"/>
      <c r="R64" s="7" t="s">
        <v>11</v>
      </c>
      <c r="S64" s="7"/>
      <c r="T64" s="7"/>
      <c r="U64" s="7"/>
      <c r="V64" s="7"/>
      <c r="W64" s="7"/>
      <c r="X64" s="7"/>
    </row>
    <row r="65" spans="1:24" s="1" customFormat="1" ht="14.1" customHeight="1">
      <c r="A65" s="7" t="s">
        <v>11</v>
      </c>
      <c r="B65" s="7"/>
      <c r="C65" s="10" t="s">
        <v>11</v>
      </c>
      <c r="D65" s="55" t="s">
        <v>117</v>
      </c>
      <c r="E65" s="55"/>
      <c r="F65" s="55"/>
      <c r="G65" s="55"/>
      <c r="H65" s="10" t="s">
        <v>11</v>
      </c>
      <c r="I65" s="10" t="s">
        <v>11</v>
      </c>
      <c r="J65" s="55" t="s">
        <v>118</v>
      </c>
      <c r="K65" s="55"/>
      <c r="L65" s="55"/>
      <c r="M65" s="10" t="s">
        <v>11</v>
      </c>
      <c r="N65" s="10" t="s">
        <v>11</v>
      </c>
      <c r="O65" s="55" t="s">
        <v>119</v>
      </c>
      <c r="P65" s="55"/>
      <c r="Q65" s="7" t="s">
        <v>11</v>
      </c>
      <c r="R65" s="7"/>
      <c r="S65" s="7"/>
      <c r="T65" s="7"/>
      <c r="U65" s="7"/>
      <c r="V65" s="7"/>
      <c r="W65" s="7"/>
      <c r="X65" s="7"/>
    </row>
    <row r="66" spans="1:24" s="1" customFormat="1" ht="15.95" customHeight="1">
      <c r="A66" s="7" t="s">
        <v>11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s="1" customFormat="1" ht="14.1" customHeight="1">
      <c r="A67" s="56" t="s">
        <v>120</v>
      </c>
      <c r="B67" s="56"/>
      <c r="C67" s="56"/>
      <c r="D67" s="56"/>
      <c r="E67" s="56"/>
      <c r="F67" s="56"/>
      <c r="G67" s="56"/>
      <c r="H67" s="56"/>
      <c r="I67" s="56"/>
      <c r="J67" s="56"/>
      <c r="K67" s="7" t="s">
        <v>11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s="1" customFormat="1" ht="14.1" customHeight="1">
      <c r="A68" s="4" t="s">
        <v>121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</sheetData>
  <mergeCells count="324">
    <mergeCell ref="A67:J67"/>
    <mergeCell ref="K67:X67"/>
    <mergeCell ref="A68:X68"/>
    <mergeCell ref="A65:B65"/>
    <mergeCell ref="D65:G65"/>
    <mergeCell ref="J65:L65"/>
    <mergeCell ref="O65:P65"/>
    <mergeCell ref="Q65:X65"/>
    <mergeCell ref="A66:X66"/>
    <mergeCell ref="A62:X62"/>
    <mergeCell ref="A63:X63"/>
    <mergeCell ref="A64:B64"/>
    <mergeCell ref="C64:H64"/>
    <mergeCell ref="I64:M64"/>
    <mergeCell ref="N64:Q64"/>
    <mergeCell ref="R64:X64"/>
    <mergeCell ref="A61:K61"/>
    <mergeCell ref="L61:M61"/>
    <mergeCell ref="N61:O61"/>
    <mergeCell ref="P61:R61"/>
    <mergeCell ref="S61:V61"/>
    <mergeCell ref="W61:X61"/>
    <mergeCell ref="A60:K60"/>
    <mergeCell ref="L60:M60"/>
    <mergeCell ref="N60:O60"/>
    <mergeCell ref="P60:R60"/>
    <mergeCell ref="S60:V60"/>
    <mergeCell ref="W60:X60"/>
    <mergeCell ref="A59:K59"/>
    <mergeCell ref="L59:M59"/>
    <mergeCell ref="N59:O59"/>
    <mergeCell ref="P59:R59"/>
    <mergeCell ref="S59:V59"/>
    <mergeCell ref="W59:X59"/>
    <mergeCell ref="A58:K58"/>
    <mergeCell ref="L58:M58"/>
    <mergeCell ref="N58:O58"/>
    <mergeCell ref="P58:R58"/>
    <mergeCell ref="S58:V58"/>
    <mergeCell ref="W58:X58"/>
    <mergeCell ref="A57:K57"/>
    <mergeCell ref="L57:M57"/>
    <mergeCell ref="N57:O57"/>
    <mergeCell ref="P57:R57"/>
    <mergeCell ref="S57:V57"/>
    <mergeCell ref="W57:X57"/>
    <mergeCell ref="A56:K56"/>
    <mergeCell ref="L56:M56"/>
    <mergeCell ref="N56:O56"/>
    <mergeCell ref="P56:R56"/>
    <mergeCell ref="S56:V56"/>
    <mergeCell ref="W56:X56"/>
    <mergeCell ref="A55:K55"/>
    <mergeCell ref="L55:M55"/>
    <mergeCell ref="N55:O55"/>
    <mergeCell ref="P55:R55"/>
    <mergeCell ref="S55:V55"/>
    <mergeCell ref="W55:X55"/>
    <mergeCell ref="A54:K54"/>
    <mergeCell ref="L54:M54"/>
    <mergeCell ref="N54:O54"/>
    <mergeCell ref="P54:R54"/>
    <mergeCell ref="S54:V54"/>
    <mergeCell ref="W54:X54"/>
    <mergeCell ref="A53:K53"/>
    <mergeCell ref="L53:M53"/>
    <mergeCell ref="N53:O53"/>
    <mergeCell ref="P53:R53"/>
    <mergeCell ref="S53:V53"/>
    <mergeCell ref="W53:X53"/>
    <mergeCell ref="A52:K52"/>
    <mergeCell ref="L52:M52"/>
    <mergeCell ref="N52:O52"/>
    <mergeCell ref="P52:R52"/>
    <mergeCell ref="S52:V52"/>
    <mergeCell ref="W52:X52"/>
    <mergeCell ref="A49:X49"/>
    <mergeCell ref="A50:X50"/>
    <mergeCell ref="A51:K51"/>
    <mergeCell ref="L51:M51"/>
    <mergeCell ref="N51:O51"/>
    <mergeCell ref="P51:R51"/>
    <mergeCell ref="S51:V51"/>
    <mergeCell ref="W51:X51"/>
    <mergeCell ref="A48:K48"/>
    <mergeCell ref="L48:M48"/>
    <mergeCell ref="N48:O48"/>
    <mergeCell ref="P48:R48"/>
    <mergeCell ref="S48:V48"/>
    <mergeCell ref="W48:X48"/>
    <mergeCell ref="A47:K47"/>
    <mergeCell ref="L47:M47"/>
    <mergeCell ref="N47:O47"/>
    <mergeCell ref="P47:R47"/>
    <mergeCell ref="S47:V47"/>
    <mergeCell ref="W47:X47"/>
    <mergeCell ref="A46:K46"/>
    <mergeCell ref="L46:M46"/>
    <mergeCell ref="N46:O46"/>
    <mergeCell ref="P46:R46"/>
    <mergeCell ref="S46:V46"/>
    <mergeCell ref="W46:X46"/>
    <mergeCell ref="A45:K45"/>
    <mergeCell ref="L45:M45"/>
    <mergeCell ref="N45:O45"/>
    <mergeCell ref="P45:R45"/>
    <mergeCell ref="S45:V45"/>
    <mergeCell ref="W45:X45"/>
    <mergeCell ref="A44:K44"/>
    <mergeCell ref="L44:M44"/>
    <mergeCell ref="N44:O44"/>
    <mergeCell ref="P44:R44"/>
    <mergeCell ref="S44:V44"/>
    <mergeCell ref="W44:X44"/>
    <mergeCell ref="A43:K43"/>
    <mergeCell ref="L43:M43"/>
    <mergeCell ref="N43:O43"/>
    <mergeCell ref="P43:R43"/>
    <mergeCell ref="S43:V43"/>
    <mergeCell ref="W43:X43"/>
    <mergeCell ref="A42:K42"/>
    <mergeCell ref="L42:M42"/>
    <mergeCell ref="N42:O42"/>
    <mergeCell ref="P42:R42"/>
    <mergeCell ref="S42:V42"/>
    <mergeCell ref="W42:X42"/>
    <mergeCell ref="A41:K41"/>
    <mergeCell ref="L41:M41"/>
    <mergeCell ref="N41:O41"/>
    <mergeCell ref="P41:R41"/>
    <mergeCell ref="S41:V41"/>
    <mergeCell ref="W41:X41"/>
    <mergeCell ref="A40:K40"/>
    <mergeCell ref="L40:M40"/>
    <mergeCell ref="N40:O40"/>
    <mergeCell ref="P40:R40"/>
    <mergeCell ref="S40:V40"/>
    <mergeCell ref="W40:X40"/>
    <mergeCell ref="A39:K39"/>
    <mergeCell ref="L39:M39"/>
    <mergeCell ref="N39:O39"/>
    <mergeCell ref="P39:R39"/>
    <mergeCell ref="S39:V39"/>
    <mergeCell ref="W39:X39"/>
    <mergeCell ref="A38:K38"/>
    <mergeCell ref="L38:M38"/>
    <mergeCell ref="N38:O38"/>
    <mergeCell ref="P38:R38"/>
    <mergeCell ref="S38:V38"/>
    <mergeCell ref="W38:X38"/>
    <mergeCell ref="A37:K37"/>
    <mergeCell ref="L37:M37"/>
    <mergeCell ref="N37:O37"/>
    <mergeCell ref="P37:R37"/>
    <mergeCell ref="S37:V37"/>
    <mergeCell ref="W37:X37"/>
    <mergeCell ref="A36:K36"/>
    <mergeCell ref="L36:M36"/>
    <mergeCell ref="N36:O36"/>
    <mergeCell ref="P36:R36"/>
    <mergeCell ref="S36:V36"/>
    <mergeCell ref="W36:X36"/>
    <mergeCell ref="A35:K35"/>
    <mergeCell ref="L35:M35"/>
    <mergeCell ref="N35:O35"/>
    <mergeCell ref="P35:R35"/>
    <mergeCell ref="S35:V35"/>
    <mergeCell ref="W35:X35"/>
    <mergeCell ref="A34:K34"/>
    <mergeCell ref="L34:M34"/>
    <mergeCell ref="N34:O34"/>
    <mergeCell ref="P34:R34"/>
    <mergeCell ref="S34:V34"/>
    <mergeCell ref="W34:X34"/>
    <mergeCell ref="A33:K33"/>
    <mergeCell ref="L33:M33"/>
    <mergeCell ref="N33:O33"/>
    <mergeCell ref="P33:R33"/>
    <mergeCell ref="S33:V33"/>
    <mergeCell ref="W33:X33"/>
    <mergeCell ref="A32:K32"/>
    <mergeCell ref="L32:M32"/>
    <mergeCell ref="N32:O32"/>
    <mergeCell ref="P32:R32"/>
    <mergeCell ref="S32:V32"/>
    <mergeCell ref="W32:X32"/>
    <mergeCell ref="A31:K31"/>
    <mergeCell ref="L31:M31"/>
    <mergeCell ref="N31:O31"/>
    <mergeCell ref="P31:R31"/>
    <mergeCell ref="S31:V31"/>
    <mergeCell ref="W31:X31"/>
    <mergeCell ref="A30:K30"/>
    <mergeCell ref="L30:M30"/>
    <mergeCell ref="N30:O30"/>
    <mergeCell ref="P30:R30"/>
    <mergeCell ref="S30:V30"/>
    <mergeCell ref="W30:X30"/>
    <mergeCell ref="A29:K29"/>
    <mergeCell ref="L29:M29"/>
    <mergeCell ref="N29:O29"/>
    <mergeCell ref="P29:R29"/>
    <mergeCell ref="S29:V29"/>
    <mergeCell ref="W29:X29"/>
    <mergeCell ref="A28:K28"/>
    <mergeCell ref="L28:M28"/>
    <mergeCell ref="N28:O28"/>
    <mergeCell ref="P28:R28"/>
    <mergeCell ref="S28:V28"/>
    <mergeCell ref="W28:X28"/>
    <mergeCell ref="A27:K27"/>
    <mergeCell ref="L27:M27"/>
    <mergeCell ref="N27:O27"/>
    <mergeCell ref="P27:R27"/>
    <mergeCell ref="S27:V27"/>
    <mergeCell ref="W27:X27"/>
    <mergeCell ref="A24:X24"/>
    <mergeCell ref="A25:X25"/>
    <mergeCell ref="A26:K26"/>
    <mergeCell ref="L26:M26"/>
    <mergeCell ref="N26:O26"/>
    <mergeCell ref="P26:R26"/>
    <mergeCell ref="S26:V26"/>
    <mergeCell ref="W26:X26"/>
    <mergeCell ref="A23:K23"/>
    <mergeCell ref="L23:M23"/>
    <mergeCell ref="N23:O23"/>
    <mergeCell ref="P23:R23"/>
    <mergeCell ref="S23:V23"/>
    <mergeCell ref="W23:X23"/>
    <mergeCell ref="A22:K22"/>
    <mergeCell ref="L22:M22"/>
    <mergeCell ref="N22:O22"/>
    <mergeCell ref="P22:R22"/>
    <mergeCell ref="S22:V22"/>
    <mergeCell ref="W22:X22"/>
    <mergeCell ref="A21:K21"/>
    <mergeCell ref="L21:M21"/>
    <mergeCell ref="N21:O21"/>
    <mergeCell ref="P21:R21"/>
    <mergeCell ref="S21:V21"/>
    <mergeCell ref="W21:X21"/>
    <mergeCell ref="A20:K20"/>
    <mergeCell ref="L20:M20"/>
    <mergeCell ref="N20:O20"/>
    <mergeCell ref="P20:R20"/>
    <mergeCell ref="S20:V20"/>
    <mergeCell ref="W20:X20"/>
    <mergeCell ref="A19:K19"/>
    <mergeCell ref="L19:M19"/>
    <mergeCell ref="N19:O19"/>
    <mergeCell ref="P19:R19"/>
    <mergeCell ref="S19:V19"/>
    <mergeCell ref="W19:X19"/>
    <mergeCell ref="A18:K18"/>
    <mergeCell ref="L18:M18"/>
    <mergeCell ref="N18:O18"/>
    <mergeCell ref="P18:R18"/>
    <mergeCell ref="S18:V18"/>
    <mergeCell ref="W18:X18"/>
    <mergeCell ref="A17:K17"/>
    <mergeCell ref="L17:M17"/>
    <mergeCell ref="N17:O17"/>
    <mergeCell ref="P17:R17"/>
    <mergeCell ref="S17:V17"/>
    <mergeCell ref="W17:X17"/>
    <mergeCell ref="A16:K16"/>
    <mergeCell ref="L16:M16"/>
    <mergeCell ref="N16:O16"/>
    <mergeCell ref="P16:R16"/>
    <mergeCell ref="S16:V16"/>
    <mergeCell ref="W16:X16"/>
    <mergeCell ref="A15:K15"/>
    <mergeCell ref="L15:M15"/>
    <mergeCell ref="N15:O15"/>
    <mergeCell ref="P15:R15"/>
    <mergeCell ref="S15:V15"/>
    <mergeCell ref="W15:X15"/>
    <mergeCell ref="A14:K14"/>
    <mergeCell ref="L14:M14"/>
    <mergeCell ref="N14:O14"/>
    <mergeCell ref="P14:R14"/>
    <mergeCell ref="S14:V14"/>
    <mergeCell ref="W14:X14"/>
    <mergeCell ref="A13:K13"/>
    <mergeCell ref="L13:M13"/>
    <mergeCell ref="N13:O13"/>
    <mergeCell ref="P13:R13"/>
    <mergeCell ref="S13:V13"/>
    <mergeCell ref="W13:X13"/>
    <mergeCell ref="A12:K12"/>
    <mergeCell ref="L12:M12"/>
    <mergeCell ref="N12:O12"/>
    <mergeCell ref="P12:R12"/>
    <mergeCell ref="S12:V12"/>
    <mergeCell ref="W12:X12"/>
    <mergeCell ref="A11:K11"/>
    <mergeCell ref="L11:M11"/>
    <mergeCell ref="N11:O11"/>
    <mergeCell ref="P11:R11"/>
    <mergeCell ref="S11:V11"/>
    <mergeCell ref="W11:X11"/>
    <mergeCell ref="A9:X9"/>
    <mergeCell ref="A10:K10"/>
    <mergeCell ref="L10:M10"/>
    <mergeCell ref="N10:O10"/>
    <mergeCell ref="P10:R10"/>
    <mergeCell ref="S10:V10"/>
    <mergeCell ref="W10:X10"/>
    <mergeCell ref="A6:F6"/>
    <mergeCell ref="G6:T6"/>
    <mergeCell ref="U6:W6"/>
    <mergeCell ref="B7:W7"/>
    <mergeCell ref="A8:D8"/>
    <mergeCell ref="E8:S8"/>
    <mergeCell ref="T8:W8"/>
    <mergeCell ref="A1:W1"/>
    <mergeCell ref="A2:W2"/>
    <mergeCell ref="A3:U3"/>
    <mergeCell ref="V3:W3"/>
    <mergeCell ref="A4:E5"/>
    <mergeCell ref="F4:T5"/>
    <mergeCell ref="U4:W4"/>
    <mergeCell ref="U5:W5"/>
  </mergeCells>
  <pageMargins left="0.39370078740157483" right="0" top="0.39370078740157483" bottom="0" header="0.5" footer="0.5"/>
  <pageSetup paperSize="0" firstPageNumber="4294967295" orientation="landscape" horizontalDpi="0" verticalDpi="0" copies="0"/>
  <headerFooter alignWithMargins="0">
    <oddFooter>&amp;CСтраница &amp;С из &amp;К</oddFooter>
  </headerFooter>
  <rowBreaks count="2" manualBreakCount="2">
    <brk id="24" max="16383" man="1"/>
    <brk id="49" max="16383" man="1"/>
  </rowBreaks>
  <colBreaks count="2" manualBreakCount="2">
    <brk max="1048575" man="1"/>
    <brk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0503117 Отчет об исп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2021-07-26T14:19:14Z</dcterms:created>
  <dcterms:modified xsi:type="dcterms:W3CDTF">2021-07-26T14:19:14Z</dcterms:modified>
</cp:coreProperties>
</file>